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1340" windowHeight="6540" activeTab="0"/>
  </bookViews>
  <sheets>
    <sheet name="9700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<sst xmlns="http://schemas.openxmlformats.org/spreadsheetml/2006/main" count="58" uniqueCount="53">
  <si>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№
п/п</t>
  </si>
  <si>
    <t>Наименование  объектов,
работ и затрат</t>
  </si>
  <si>
    <t>№ смет</t>
  </si>
  <si>
    <t>НДС 18%</t>
  </si>
  <si>
    <t>Расчет   стоимости   строительства  объекта:</t>
  </si>
  <si>
    <t>Молниезащита и заземление</t>
  </si>
  <si>
    <t>Итого с НДС</t>
  </si>
  <si>
    <t>С.Н. Жириков</t>
  </si>
  <si>
    <t>№_______________</t>
  </si>
  <si>
    <t xml:space="preserve">Временные здания и соружения </t>
  </si>
  <si>
    <t>Приложение  №  ___ к Договору</t>
  </si>
  <si>
    <t xml:space="preserve">Итого </t>
  </si>
  <si>
    <t>Итого с непредвиденными</t>
  </si>
  <si>
    <t>Лок.смета 02-01-04</t>
  </si>
  <si>
    <t>Газопровод среднего давления Г2</t>
  </si>
  <si>
    <t>Лок.смета 02-01-05</t>
  </si>
  <si>
    <t>Бестраншейная прокладка  L = 87 мп.</t>
  </si>
  <si>
    <t>Лок.смета 02-01-06</t>
  </si>
  <si>
    <t>Фундамент ФОМ-2</t>
  </si>
  <si>
    <t>Лок.смета 02-01-07</t>
  </si>
  <si>
    <t xml:space="preserve">Ограждение узла (1,5х1,5 Н=2, 2)м  </t>
  </si>
  <si>
    <t>Лок.смета 02-01-08</t>
  </si>
  <si>
    <t>Затраты на перебазирование техники</t>
  </si>
  <si>
    <t>Расчёт №2
МДС81-35.2004</t>
  </si>
  <si>
    <t xml:space="preserve">Командировочные затраты </t>
  </si>
  <si>
    <t>Итого СМР, оборудование и прочие затраты</t>
  </si>
  <si>
    <t>МДС81-35.2004</t>
  </si>
  <si>
    <t>Кроме того, оборудование и прочие 
 тыс. руб.</t>
  </si>
  <si>
    <t>от ________</t>
  </si>
  <si>
    <t>Заказчик:</t>
  </si>
  <si>
    <t>Подрядчик:</t>
  </si>
  <si>
    <t xml:space="preserve">Подводящий газопровод к с. Михайловка Кормиловского район, Омской области                                                                            </t>
  </si>
  <si>
    <t>ЛС № 02-01-01</t>
  </si>
  <si>
    <t>Устройство фундамента ГРПШ, ограждения</t>
  </si>
  <si>
    <t>ЛС № 02-01-02</t>
  </si>
  <si>
    <t>Устройство и обвязка узлов</t>
  </si>
  <si>
    <t>ЛС № 02-01-03</t>
  </si>
  <si>
    <t>Наружный газопровод</t>
  </si>
  <si>
    <t>ЛС № 02-01-04</t>
  </si>
  <si>
    <t>Стоимость по смете в ценах         
 2 квартала 2012г.
 тыс.руб.</t>
  </si>
  <si>
    <t>Итого в ценах 2 квартала 2012 г</t>
  </si>
  <si>
    <t>Итого по главам 1-7 в текущих ценах 1 кв.2016 г 
И смр=1,24</t>
  </si>
  <si>
    <t>ГСН 81-05-01-2001, прил.1, п.4.5.</t>
  </si>
  <si>
    <t>Стоимость трубы поставки Заказчика</t>
  </si>
  <si>
    <t>Справочно</t>
  </si>
  <si>
    <t xml:space="preserve">Е.В.  Вдовин </t>
  </si>
  <si>
    <t xml:space="preserve">БИМ №78
</t>
  </si>
  <si>
    <t>Расчёт №1
МДС81-35.2003</t>
  </si>
  <si>
    <t>Непредвиденные работы и затраты 2%</t>
  </si>
  <si>
    <t xml:space="preserve">Временные здания и сооружения </t>
  </si>
  <si>
    <t xml:space="preserve">Затраты на доставку основных строительных материалов    </t>
  </si>
  <si>
    <t>Заказчик: АО "Омскгазстройэксплуатация"</t>
  </si>
  <si>
    <t>Подрядчик: ООО "Монтажник"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</si>
</sst>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#,##0.000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_р_._-;_-@_-"/>
  </numFmts>
  <fonts count="50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4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right" wrapText="1"/>
    </xf>
    <xf numFmtId="2" fontId="0" fillId="33" borderId="13" xfId="0" applyNumberFormat="1" applyFont="1" applyFill="1" applyBorder="1" applyAlignment="1">
      <alignment horizontal="right" vertical="center" wrapText="1"/>
    </xf>
    <xf numFmtId="167" fontId="0" fillId="33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67" fontId="8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67" fontId="8" fillId="0" borderId="0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top" wrapText="1"/>
    </xf>
    <xf numFmtId="2" fontId="0" fillId="33" borderId="13" xfId="0" applyNumberFormat="1" applyFont="1" applyFill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/>
    </xf>
    <xf numFmtId="167" fontId="14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67" fontId="15" fillId="0" borderId="13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5">
      <selection activeCell="B31" sqref="B31:B38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47.625" style="0" customWidth="1"/>
    <col min="4" max="4" width="14.25390625" style="0" customWidth="1"/>
    <col min="5" max="5" width="15.125" style="0" customWidth="1"/>
    <col min="6" max="6" width="11.75390625" style="0" customWidth="1"/>
  </cols>
  <sheetData>
    <row r="1" ht="12.75">
      <c r="E1" s="15" t="s">
        <v>10</v>
      </c>
    </row>
    <row r="2" spans="4:5" ht="15">
      <c r="D2" t="s">
        <v>8</v>
      </c>
      <c r="E2" s="2" t="s">
        <v>28</v>
      </c>
    </row>
    <row r="3" ht="15">
      <c r="E3" s="2"/>
    </row>
    <row r="4" ht="15">
      <c r="E4" s="2"/>
    </row>
    <row r="5" ht="15">
      <c r="E5" s="2"/>
    </row>
    <row r="6" spans="1:5" s="1" customFormat="1" ht="24.75" customHeight="1">
      <c r="A6" s="53" t="s">
        <v>4</v>
      </c>
      <c r="B6" s="53"/>
      <c r="C6" s="53"/>
      <c r="D6" s="53"/>
      <c r="E6" s="53"/>
    </row>
    <row r="7" spans="1:5" s="2" customFormat="1" ht="19.5" customHeight="1">
      <c r="A7" s="54" t="s">
        <v>31</v>
      </c>
      <c r="B7" s="54"/>
      <c r="C7" s="54"/>
      <c r="D7" s="54"/>
      <c r="E7" s="54"/>
    </row>
    <row r="8" spans="1:5" s="2" customFormat="1" ht="16.5" customHeight="1">
      <c r="A8" s="55"/>
      <c r="B8" s="55"/>
      <c r="C8" s="55"/>
      <c r="D8" s="55"/>
      <c r="E8" s="55"/>
    </row>
    <row r="9" spans="1:5" s="2" customFormat="1" ht="16.5" customHeight="1">
      <c r="A9" s="51" t="s">
        <v>51</v>
      </c>
      <c r="B9" s="42"/>
      <c r="C9" s="42"/>
      <c r="D9" s="42"/>
      <c r="E9" s="42"/>
    </row>
    <row r="10" spans="1:5" s="2" customFormat="1" ht="16.5" customHeight="1">
      <c r="A10" s="51"/>
      <c r="B10" s="42"/>
      <c r="C10" s="42"/>
      <c r="D10" s="42"/>
      <c r="E10" s="42"/>
    </row>
    <row r="11" spans="1:5" s="2" customFormat="1" ht="16.5" customHeight="1">
      <c r="A11" s="51" t="s">
        <v>52</v>
      </c>
      <c r="B11" s="42"/>
      <c r="C11" s="42"/>
      <c r="D11" s="42"/>
      <c r="E11" s="42"/>
    </row>
    <row r="12" s="3" customFormat="1" ht="16.5" customHeight="1" thickBot="1"/>
    <row r="13" spans="1:5" s="4" customFormat="1" ht="72" customHeight="1" thickBot="1">
      <c r="A13" s="7" t="s">
        <v>0</v>
      </c>
      <c r="B13" s="8" t="s">
        <v>2</v>
      </c>
      <c r="C13" s="8" t="s">
        <v>1</v>
      </c>
      <c r="D13" s="16" t="s">
        <v>39</v>
      </c>
      <c r="E13" s="16" t="s">
        <v>27</v>
      </c>
    </row>
    <row r="14" spans="1:5" s="4" customFormat="1" ht="16.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</row>
    <row r="15" spans="1:6" s="17" customFormat="1" ht="18.75" customHeight="1">
      <c r="A15" s="20">
        <v>1</v>
      </c>
      <c r="B15" s="36" t="s">
        <v>32</v>
      </c>
      <c r="C15" s="37" t="s">
        <v>33</v>
      </c>
      <c r="D15" s="35">
        <v>203.34</v>
      </c>
      <c r="E15" s="26"/>
      <c r="F15" s="21"/>
    </row>
    <row r="16" spans="1:6" s="17" customFormat="1" ht="19.5" customHeight="1">
      <c r="A16" s="20">
        <v>2</v>
      </c>
      <c r="B16" s="38" t="s">
        <v>34</v>
      </c>
      <c r="C16" s="39" t="s">
        <v>35</v>
      </c>
      <c r="D16" s="35">
        <f>(178.04+2.42)*1.3</f>
        <v>234.59799999999998</v>
      </c>
      <c r="E16" s="26">
        <f>259.25*1.2</f>
        <v>311.09999999999997</v>
      </c>
      <c r="F16" s="21"/>
    </row>
    <row r="17" spans="1:6" s="17" customFormat="1" ht="18.75" customHeight="1">
      <c r="A17" s="20">
        <v>3</v>
      </c>
      <c r="B17" s="36" t="s">
        <v>36</v>
      </c>
      <c r="C17" s="37" t="s">
        <v>37</v>
      </c>
      <c r="D17" s="33">
        <f>2899.871*1.5</f>
        <v>4349.806500000001</v>
      </c>
      <c r="E17" s="26"/>
      <c r="F17" s="21"/>
    </row>
    <row r="18" spans="1:6" s="17" customFormat="1" ht="18.75" customHeight="1">
      <c r="A18" s="20">
        <v>4</v>
      </c>
      <c r="B18" s="36" t="s">
        <v>38</v>
      </c>
      <c r="C18" s="39" t="s">
        <v>5</v>
      </c>
      <c r="D18" s="33">
        <f>58.33*1.3</f>
        <v>75.829</v>
      </c>
      <c r="E18" s="35"/>
      <c r="F18" s="21"/>
    </row>
    <row r="19" spans="1:6" s="17" customFormat="1" ht="27" customHeight="1" hidden="1">
      <c r="A19" s="20">
        <v>3</v>
      </c>
      <c r="B19" s="36" t="s">
        <v>38</v>
      </c>
      <c r="C19" s="39" t="s">
        <v>5</v>
      </c>
      <c r="D19" s="28"/>
      <c r="E19" s="26"/>
      <c r="F19" s="21"/>
    </row>
    <row r="20" spans="1:6" s="17" customFormat="1" ht="25.5" customHeight="1" hidden="1">
      <c r="A20" s="20">
        <v>4</v>
      </c>
      <c r="B20" s="10" t="s">
        <v>13</v>
      </c>
      <c r="C20" s="13" t="s">
        <v>14</v>
      </c>
      <c r="D20" s="28"/>
      <c r="E20" s="26"/>
      <c r="F20" s="21"/>
    </row>
    <row r="21" spans="1:6" s="17" customFormat="1" ht="25.5" customHeight="1" hidden="1">
      <c r="A21" s="20">
        <v>5</v>
      </c>
      <c r="B21" s="10" t="s">
        <v>15</v>
      </c>
      <c r="C21" s="13" t="s">
        <v>16</v>
      </c>
      <c r="D21" s="28"/>
      <c r="E21" s="26"/>
      <c r="F21" s="21"/>
    </row>
    <row r="22" spans="1:6" s="17" customFormat="1" ht="25.5" customHeight="1" hidden="1">
      <c r="A22" s="20">
        <v>6</v>
      </c>
      <c r="B22" s="10" t="s">
        <v>17</v>
      </c>
      <c r="C22" s="13" t="s">
        <v>18</v>
      </c>
      <c r="D22" s="28"/>
      <c r="E22" s="26"/>
      <c r="F22" s="21"/>
    </row>
    <row r="23" spans="1:6" s="17" customFormat="1" ht="25.5" customHeight="1" hidden="1">
      <c r="A23" s="20">
        <v>7</v>
      </c>
      <c r="B23" s="10" t="s">
        <v>19</v>
      </c>
      <c r="C23" s="13" t="s">
        <v>20</v>
      </c>
      <c r="D23" s="28"/>
      <c r="E23" s="26"/>
      <c r="F23" s="21"/>
    </row>
    <row r="24" spans="1:6" s="17" customFormat="1" ht="25.5" customHeight="1" hidden="1">
      <c r="A24" s="20">
        <v>8</v>
      </c>
      <c r="B24" s="10" t="s">
        <v>21</v>
      </c>
      <c r="C24" s="13" t="s">
        <v>5</v>
      </c>
      <c r="D24" s="28"/>
      <c r="E24" s="26"/>
      <c r="F24" s="21"/>
    </row>
    <row r="25" spans="1:6" s="17" customFormat="1" ht="18.75" customHeight="1">
      <c r="A25" s="20"/>
      <c r="B25" s="20"/>
      <c r="C25" s="13"/>
      <c r="D25" s="27"/>
      <c r="E25" s="26"/>
      <c r="F25" s="21"/>
    </row>
    <row r="26" spans="1:6" s="17" customFormat="1" ht="20.25" customHeight="1">
      <c r="A26" s="20"/>
      <c r="B26" s="43"/>
      <c r="C26" s="44" t="s">
        <v>40</v>
      </c>
      <c r="D26" s="27">
        <f>SUM(D15:D18)</f>
        <v>4863.5735</v>
      </c>
      <c r="E26" s="27">
        <f>SUM(E15:E22)</f>
        <v>311.09999999999997</v>
      </c>
      <c r="F26" s="21"/>
    </row>
    <row r="27" spans="1:6" s="5" customFormat="1" ht="18" customHeight="1" hidden="1">
      <c r="A27" s="20">
        <v>8</v>
      </c>
      <c r="B27" s="10"/>
      <c r="C27" s="45" t="s">
        <v>9</v>
      </c>
      <c r="D27" s="27">
        <v>0</v>
      </c>
      <c r="E27" s="26"/>
      <c r="F27" s="22"/>
    </row>
    <row r="28" spans="1:6" s="5" customFormat="1" ht="30.75" customHeight="1">
      <c r="A28" s="20">
        <v>5</v>
      </c>
      <c r="B28" s="10"/>
      <c r="C28" s="34" t="s">
        <v>41</v>
      </c>
      <c r="D28" s="27">
        <f>1.24*D26</f>
        <v>6030.83114</v>
      </c>
      <c r="E28" s="27">
        <f>E26*1.24</f>
        <v>385.76399999999995</v>
      </c>
      <c r="F28" s="22"/>
    </row>
    <row r="29" spans="1:6" s="5" customFormat="1" ht="26.25" customHeight="1" hidden="1">
      <c r="A29" s="20"/>
      <c r="B29" s="10" t="s">
        <v>44</v>
      </c>
      <c r="C29" s="44" t="s">
        <v>43</v>
      </c>
      <c r="D29" s="28">
        <f>(21284+726897+1179244+90379+53589+27726+59893+13293210)/1000*1.24</f>
        <v>19160.75528</v>
      </c>
      <c r="E29" s="27"/>
      <c r="F29" s="22"/>
    </row>
    <row r="30" spans="1:6" s="5" customFormat="1" ht="26.25" customHeight="1" hidden="1">
      <c r="A30" s="20"/>
      <c r="B30" s="10"/>
      <c r="C30" s="44"/>
      <c r="D30" s="28">
        <f>SUM(D27:D29)</f>
        <v>25191.58642</v>
      </c>
      <c r="E30" s="27"/>
      <c r="F30" s="22"/>
    </row>
    <row r="31" spans="1:6" s="5" customFormat="1" ht="33" customHeight="1">
      <c r="A31" s="20">
        <v>6</v>
      </c>
      <c r="B31" s="36" t="s">
        <v>42</v>
      </c>
      <c r="C31" s="40" t="s">
        <v>49</v>
      </c>
      <c r="D31" s="28">
        <f>0.027*D30</f>
        <v>680.17283334</v>
      </c>
      <c r="E31" s="27"/>
      <c r="F31" s="22"/>
    </row>
    <row r="32" spans="1:6" s="5" customFormat="1" ht="26.25" customHeight="1">
      <c r="A32" s="20">
        <v>7</v>
      </c>
      <c r="B32" s="13" t="s">
        <v>46</v>
      </c>
      <c r="C32" s="13" t="s">
        <v>50</v>
      </c>
      <c r="D32" s="28">
        <f>D30*0.02046*1.45</f>
        <v>747.3587943221398</v>
      </c>
      <c r="E32" s="27"/>
      <c r="F32" s="22"/>
    </row>
    <row r="33" spans="1:5" s="5" customFormat="1" ht="28.5" customHeight="1">
      <c r="A33" s="20">
        <v>8</v>
      </c>
      <c r="B33" s="52" t="s">
        <v>47</v>
      </c>
      <c r="C33" s="13" t="s">
        <v>22</v>
      </c>
      <c r="D33" s="29"/>
      <c r="E33" s="29">
        <f>1.24*6.92*5</f>
        <v>42.903999999999996</v>
      </c>
    </row>
    <row r="34" spans="1:5" s="5" customFormat="1" ht="28.5" customHeight="1">
      <c r="A34" s="20">
        <v>9</v>
      </c>
      <c r="B34" s="52" t="s">
        <v>23</v>
      </c>
      <c r="C34" s="13" t="s">
        <v>24</v>
      </c>
      <c r="D34" s="29"/>
      <c r="E34" s="29">
        <f>175</f>
        <v>175</v>
      </c>
    </row>
    <row r="35" spans="1:5" s="5" customFormat="1" ht="27.75" customHeight="1" hidden="1">
      <c r="A35" s="20">
        <v>6</v>
      </c>
      <c r="B35" s="52" t="s">
        <v>23</v>
      </c>
      <c r="C35" s="13" t="s">
        <v>24</v>
      </c>
      <c r="D35" s="29"/>
      <c r="E35" s="29">
        <v>0</v>
      </c>
    </row>
    <row r="36" spans="1:5" s="5" customFormat="1" ht="22.5" customHeight="1">
      <c r="A36" s="20"/>
      <c r="B36" s="52"/>
      <c r="C36" s="13" t="s">
        <v>11</v>
      </c>
      <c r="D36" s="29">
        <f>D28+D31+D32</f>
        <v>7458.36276766214</v>
      </c>
      <c r="E36" s="29">
        <f>SUM(E27:E35)</f>
        <v>603.6679999999999</v>
      </c>
    </row>
    <row r="37" spans="1:5" s="5" customFormat="1" ht="22.5" customHeight="1">
      <c r="A37" s="20">
        <v>10</v>
      </c>
      <c r="B37" s="52"/>
      <c r="C37" s="13" t="s">
        <v>25</v>
      </c>
      <c r="D37" s="29">
        <f>D36+E36</f>
        <v>8062.03076766214</v>
      </c>
      <c r="E37" s="29"/>
    </row>
    <row r="38" spans="1:5" s="5" customFormat="1" ht="22.5" customHeight="1">
      <c r="A38" s="20">
        <v>11</v>
      </c>
      <c r="B38" s="13" t="s">
        <v>26</v>
      </c>
      <c r="C38" s="13" t="s">
        <v>48</v>
      </c>
      <c r="D38" s="29">
        <f>0.02*D37</f>
        <v>161.2406153532428</v>
      </c>
      <c r="E38" s="29"/>
    </row>
    <row r="39" spans="1:5" s="5" customFormat="1" ht="22.5" customHeight="1">
      <c r="A39" s="20"/>
      <c r="B39" s="30"/>
      <c r="C39" s="46" t="s">
        <v>12</v>
      </c>
      <c r="D39" s="29">
        <f>SUM(D37:D38)</f>
        <v>8223.271383015383</v>
      </c>
      <c r="E39" s="29"/>
    </row>
    <row r="40" spans="1:5" s="4" customFormat="1" ht="21" customHeight="1">
      <c r="A40" s="20">
        <v>12</v>
      </c>
      <c r="B40" s="47"/>
      <c r="C40" s="47" t="s">
        <v>3</v>
      </c>
      <c r="D40" s="29">
        <f>D39*0.18</f>
        <v>1480.1888489427688</v>
      </c>
      <c r="E40" s="48"/>
    </row>
    <row r="41" spans="1:6" s="4" customFormat="1" ht="20.25" customHeight="1">
      <c r="A41" s="47"/>
      <c r="B41" s="47"/>
      <c r="C41" s="49" t="s">
        <v>6</v>
      </c>
      <c r="D41" s="29">
        <f>SUM(D39:D40)</f>
        <v>9703.460231958152</v>
      </c>
      <c r="E41" s="50"/>
      <c r="F41" s="31"/>
    </row>
    <row r="42" spans="1:6" s="4" customFormat="1" ht="20.25" customHeight="1">
      <c r="A42" s="23"/>
      <c r="B42" s="23"/>
      <c r="C42" s="24"/>
      <c r="D42" s="32"/>
      <c r="E42" s="25"/>
      <c r="F42" s="31"/>
    </row>
    <row r="43" spans="2:5" s="3" customFormat="1" ht="15.75">
      <c r="B43" s="14" t="s">
        <v>29</v>
      </c>
      <c r="C43" s="14"/>
      <c r="D43" s="14" t="s">
        <v>30</v>
      </c>
      <c r="E43" s="14"/>
    </row>
    <row r="44" spans="2:5" s="3" customFormat="1" ht="24" customHeight="1">
      <c r="B44" s="12"/>
      <c r="C44" s="12"/>
      <c r="D44" s="12"/>
      <c r="E44" s="12"/>
    </row>
    <row r="45" spans="2:5" s="18" customFormat="1" ht="19.5" customHeight="1">
      <c r="B45" s="19"/>
      <c r="C45" s="18" t="s">
        <v>7</v>
      </c>
      <c r="D45" s="19"/>
      <c r="E45" s="41" t="s">
        <v>45</v>
      </c>
    </row>
    <row r="46" ht="18" customHeight="1"/>
    <row r="47" ht="18" customHeight="1"/>
    <row r="48" spans="2:5" ht="17.25" customHeight="1">
      <c r="B48" s="11"/>
      <c r="E48" s="11"/>
    </row>
    <row r="51" ht="19.5" customHeight="1"/>
    <row r="52" ht="19.5" customHeight="1"/>
    <row r="53" spans="1:4" ht="18.75" customHeight="1">
      <c r="A53" s="56"/>
      <c r="B53" s="56"/>
      <c r="C53" s="56"/>
      <c r="D53" s="6"/>
    </row>
    <row r="54" ht="18" customHeight="1">
      <c r="D54" s="6"/>
    </row>
  </sheetData>
  <sheetProtection/>
  <mergeCells count="4">
    <mergeCell ref="A6:E6"/>
    <mergeCell ref="A7:E7"/>
    <mergeCell ref="A8:E8"/>
    <mergeCell ref="A53:C53"/>
  </mergeCells>
  <printOptions/>
  <pageMargins left="0.77" right="0.43" top="0.22" bottom="0.19" header="0.26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Юрист</cp:lastModifiedBy>
  <cp:lastPrinted>2016-05-12T04:08:56Z</cp:lastPrinted>
  <dcterms:created xsi:type="dcterms:W3CDTF">2002-06-25T04:09:01Z</dcterms:created>
  <dcterms:modified xsi:type="dcterms:W3CDTF">2016-05-13T09:41:16Z</dcterms:modified>
  <cp:category/>
  <cp:version/>
  <cp:contentType/>
  <cp:contentStatus/>
</cp:coreProperties>
</file>